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マイドライブ\Excel講座\素材\配布用素材\"/>
    </mc:Choice>
  </mc:AlternateContent>
  <xr:revisionPtr revIDLastSave="0" documentId="13_ncr:1_{F535DF24-C1C0-4671-B09E-F1CD278C40A4}" xr6:coauthVersionLast="47" xr6:coauthVersionMax="47" xr10:uidLastSave="{00000000-0000-0000-0000-000000000000}"/>
  <bookViews>
    <workbookView xWindow="-120" yWindow="-120" windowWidth="29040" windowHeight="15720" xr2:uid="{3748270D-6452-4208-8D6D-6AFE987ED635}"/>
  </bookViews>
  <sheets>
    <sheet name="【完成】タイムシート.1" sheetId="1" r:id="rId1"/>
    <sheet name="【完成】タイムシート.2" sheetId="3" r:id="rId2"/>
    <sheet name="マスタ" sheetId="2" r:id="rId3"/>
  </sheets>
  <definedNames>
    <definedName name="_xlnm._FilterDatabase" localSheetId="1" hidden="1">【完成】タイムシート.2!$A$4:$E$12</definedName>
    <definedName name="深夜労働時間">マスタ!#REF!</definedName>
    <definedName name="法定労働時間">マスタ!$A$2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" i="1" l="1"/>
  <c r="E2" i="3"/>
  <c r="I2" i="1"/>
  <c r="H2" i="1"/>
  <c r="G2" i="1"/>
  <c r="I7" i="1"/>
  <c r="G7" i="1" s="1"/>
  <c r="I8" i="1"/>
  <c r="G8" i="1" s="1"/>
  <c r="I21" i="1"/>
  <c r="G21" i="1" s="1"/>
  <c r="I22" i="1"/>
  <c r="G22" i="1" s="1"/>
  <c r="I5" i="1"/>
  <c r="I6" i="1"/>
  <c r="I9" i="1"/>
  <c r="I10" i="1"/>
  <c r="H10" i="1" s="1"/>
  <c r="I11" i="1"/>
  <c r="H11" i="1" s="1"/>
  <c r="I12" i="1"/>
  <c r="I13" i="1"/>
  <c r="I14" i="1"/>
  <c r="H14" i="1" s="1"/>
  <c r="I15" i="1"/>
  <c r="H15" i="1" s="1"/>
  <c r="I16" i="1"/>
  <c r="G16" i="1" s="1"/>
  <c r="I17" i="1"/>
  <c r="G17" i="1" s="1"/>
  <c r="H17" i="1" s="1"/>
  <c r="I18" i="1"/>
  <c r="G18" i="1" s="1"/>
  <c r="H18" i="1" s="1"/>
  <c r="I19" i="1"/>
  <c r="I20" i="1"/>
  <c r="I23" i="1"/>
  <c r="I24" i="1"/>
  <c r="I25" i="1"/>
  <c r="I26" i="1"/>
  <c r="I27" i="1"/>
  <c r="I28" i="1"/>
  <c r="H28" i="1" s="1"/>
  <c r="I29" i="1"/>
  <c r="H29" i="1" s="1"/>
  <c r="I30" i="1"/>
  <c r="G30" i="1" s="1"/>
  <c r="I31" i="1"/>
  <c r="G31" i="1" s="1"/>
  <c r="H31" i="1" s="1"/>
  <c r="I32" i="1"/>
  <c r="I33" i="1"/>
  <c r="I34" i="1"/>
  <c r="I35" i="1"/>
  <c r="H35" i="1" s="1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B13" i="3"/>
  <c r="B14" i="3"/>
  <c r="B6" i="3"/>
  <c r="B7" i="3"/>
  <c r="B8" i="3"/>
  <c r="B9" i="3"/>
  <c r="B10" i="3"/>
  <c r="B11" i="3"/>
  <c r="B12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5" i="3"/>
  <c r="E8" i="3"/>
  <c r="E9" i="3"/>
  <c r="E10" i="3"/>
  <c r="E7" i="3"/>
  <c r="A1" i="3"/>
  <c r="E6" i="3"/>
  <c r="E5" i="3"/>
  <c r="E34" i="3" s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G28" i="1" l="1"/>
  <c r="G34" i="1"/>
  <c r="H34" i="1" s="1"/>
  <c r="G32" i="1"/>
  <c r="H32" i="1" s="1"/>
  <c r="G29" i="1"/>
  <c r="G20" i="1"/>
  <c r="H20" i="1" s="1"/>
  <c r="G15" i="1"/>
  <c r="G14" i="1"/>
  <c r="G6" i="1"/>
  <c r="H6" i="1" s="1"/>
  <c r="G27" i="1"/>
  <c r="H27" i="1" s="1"/>
  <c r="G13" i="1"/>
  <c r="H13" i="1" s="1"/>
  <c r="H30" i="1"/>
  <c r="H16" i="1"/>
  <c r="G26" i="1"/>
  <c r="H26" i="1" s="1"/>
  <c r="G12" i="1"/>
  <c r="H12" i="1" s="1"/>
  <c r="G25" i="1"/>
  <c r="H25" i="1" s="1"/>
  <c r="G11" i="1"/>
  <c r="G24" i="1"/>
  <c r="H24" i="1" s="1"/>
  <c r="G10" i="1"/>
  <c r="G35" i="1"/>
  <c r="G23" i="1"/>
  <c r="H23" i="1" s="1"/>
  <c r="G9" i="1"/>
  <c r="G33" i="1"/>
  <c r="H33" i="1" s="1"/>
  <c r="G19" i="1"/>
  <c r="H19" i="1" s="1"/>
  <c r="G5" i="1"/>
  <c r="H5" i="1" s="1"/>
  <c r="I36" i="1"/>
  <c r="H8" i="1"/>
  <c r="H7" i="1"/>
  <c r="H22" i="1"/>
  <c r="H21" i="1"/>
  <c r="G36" i="1" l="1"/>
  <c r="H9" i="1"/>
  <c r="H36" i="1" s="1"/>
</calcChain>
</file>

<file path=xl/sharedStrings.xml><?xml version="1.0" encoding="utf-8"?>
<sst xmlns="http://schemas.openxmlformats.org/spreadsheetml/2006/main" count="22" uniqueCount="17">
  <si>
    <t>開始時間</t>
    <rPh sb="0" eb="4">
      <t>カイシジカン</t>
    </rPh>
    <phoneticPr fontId="1"/>
  </si>
  <si>
    <t>終了時間</t>
    <rPh sb="0" eb="2">
      <t>シュウリョウ</t>
    </rPh>
    <rPh sb="2" eb="4">
      <t>ジカン</t>
    </rPh>
    <phoneticPr fontId="1"/>
  </si>
  <si>
    <t>休憩開始</t>
    <rPh sb="0" eb="2">
      <t>キュウケイ</t>
    </rPh>
    <rPh sb="2" eb="4">
      <t>カイシ</t>
    </rPh>
    <phoneticPr fontId="1"/>
  </si>
  <si>
    <t>休憩終了</t>
    <rPh sb="0" eb="2">
      <t>キュウケイ</t>
    </rPh>
    <rPh sb="2" eb="4">
      <t>シュウリョウ</t>
    </rPh>
    <phoneticPr fontId="1"/>
  </si>
  <si>
    <t>法定労働時間</t>
    <rPh sb="0" eb="2">
      <t>ホウテイ</t>
    </rPh>
    <rPh sb="2" eb="4">
      <t>ロウドウ</t>
    </rPh>
    <rPh sb="4" eb="6">
      <t>ジカン</t>
    </rPh>
    <phoneticPr fontId="1"/>
  </si>
  <si>
    <t>法定外労働時間</t>
    <rPh sb="0" eb="3">
      <t>ホウテイガイ</t>
    </rPh>
    <rPh sb="3" eb="5">
      <t>ロウドウ</t>
    </rPh>
    <rPh sb="5" eb="7">
      <t>ジカン</t>
    </rPh>
    <phoneticPr fontId="1"/>
  </si>
  <si>
    <t>合計労働時間</t>
    <rPh sb="0" eb="2">
      <t>ゴウケイ</t>
    </rPh>
    <rPh sb="2" eb="4">
      <t>ロウドウ</t>
    </rPh>
    <rPh sb="4" eb="6">
      <t>ジカン</t>
    </rPh>
    <phoneticPr fontId="1"/>
  </si>
  <si>
    <t>日付</t>
    <rPh sb="0" eb="2">
      <t>ヒヅケ</t>
    </rPh>
    <phoneticPr fontId="1"/>
  </si>
  <si>
    <t>曜日</t>
    <rPh sb="0" eb="2">
      <t>ヨウビ</t>
    </rPh>
    <phoneticPr fontId="1"/>
  </si>
  <si>
    <t>開始時間</t>
    <rPh sb="0" eb="2">
      <t>カイシ</t>
    </rPh>
    <rPh sb="2" eb="4">
      <t>ジカン</t>
    </rPh>
    <phoneticPr fontId="1"/>
  </si>
  <si>
    <t>労働時間</t>
    <rPh sb="0" eb="2">
      <t>ロウドウ</t>
    </rPh>
    <rPh sb="2" eb="4">
      <t>ジカン</t>
    </rPh>
    <phoneticPr fontId="1"/>
  </si>
  <si>
    <t>法定内労働時間</t>
    <rPh sb="0" eb="2">
      <t>ホウテイ</t>
    </rPh>
    <rPh sb="2" eb="3">
      <t>ナイ</t>
    </rPh>
    <rPh sb="3" eb="5">
      <t>ロウドウ</t>
    </rPh>
    <rPh sb="5" eb="7">
      <t>ジカン</t>
    </rPh>
    <phoneticPr fontId="1"/>
  </si>
  <si>
    <t>集計</t>
  </si>
  <si>
    <t>時給</t>
    <rPh sb="0" eb="2">
      <t>ジキュウ</t>
    </rPh>
    <phoneticPr fontId="1"/>
  </si>
  <si>
    <t>合計</t>
    <rPh sb="0" eb="2">
      <t>ゴウケイ</t>
    </rPh>
    <phoneticPr fontId="1"/>
  </si>
  <si>
    <t>法定外給与</t>
    <rPh sb="0" eb="3">
      <t>ホウテイガイ</t>
    </rPh>
    <rPh sb="3" eb="5">
      <t>キュウヨ</t>
    </rPh>
    <phoneticPr fontId="1"/>
  </si>
  <si>
    <t>法定内給与</t>
    <rPh sb="0" eb="3">
      <t>ホウテイナイ</t>
    </rPh>
    <rPh sb="3" eb="5">
      <t>キュウヨ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</si>
</sst>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h:mm;@"/>
    <numFmt numFmtId="177" formatCode="[h]:mm"/>
    <numFmt numFmtId="178" formatCode="m&quot;月&quot;d&quot;日&quot;;@"/>
  </numFmts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20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178" fontId="2" fillId="0" borderId="0" xfId="0" applyNumberFormat="1" applyFont="1" applyAlignment="1">
      <alignment horizontal="center" vertical="center"/>
    </xf>
    <xf numFmtId="178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56" fontId="0" fillId="0" borderId="0" xfId="0" applyNumberFormat="1" applyBorder="1">
      <alignment vertical="center"/>
    </xf>
    <xf numFmtId="0" fontId="0" fillId="0" borderId="0" xfId="0" applyBorder="1" applyAlignment="1">
      <alignment horizontal="center" vertical="center"/>
    </xf>
    <xf numFmtId="20" fontId="0" fillId="0" borderId="0" xfId="0" applyNumberFormat="1" applyBorder="1">
      <alignment vertical="center"/>
    </xf>
    <xf numFmtId="176" fontId="0" fillId="0" borderId="0" xfId="0" applyNumberFormat="1" applyBorder="1">
      <alignment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Border="1">
      <alignment vertical="center"/>
    </xf>
    <xf numFmtId="177" fontId="0" fillId="0" borderId="0" xfId="0" applyNumberFormat="1" applyBorder="1">
      <alignment vertical="center"/>
    </xf>
    <xf numFmtId="0" fontId="0" fillId="0" borderId="0" xfId="0" applyFill="1" applyBorder="1">
      <alignment vertical="center"/>
    </xf>
    <xf numFmtId="178" fontId="0" fillId="0" borderId="0" xfId="0" applyNumberFormat="1" applyFill="1">
      <alignment vertical="center"/>
    </xf>
    <xf numFmtId="178" fontId="0" fillId="0" borderId="0" xfId="0" applyNumberFormat="1" applyFill="1" applyAlignment="1">
      <alignment horizontal="center" vertical="center"/>
    </xf>
    <xf numFmtId="20" fontId="0" fillId="0" borderId="0" xfId="0" applyNumberFormat="1" applyFill="1">
      <alignment vertical="center"/>
    </xf>
    <xf numFmtId="178" fontId="0" fillId="0" borderId="5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38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177" fontId="0" fillId="0" borderId="0" xfId="0" applyNumberFormat="1">
      <alignment vertical="center"/>
    </xf>
    <xf numFmtId="0" fontId="2" fillId="3" borderId="1" xfId="0" applyFont="1" applyFill="1" applyBorder="1" applyAlignment="1">
      <alignment horizontal="center" vertical="center"/>
    </xf>
    <xf numFmtId="38" fontId="2" fillId="0" borderId="1" xfId="1" applyFont="1" applyFill="1" applyBorder="1" applyAlignment="1">
      <alignment horizontal="right" vertical="center"/>
    </xf>
    <xf numFmtId="0" fontId="0" fillId="0" borderId="0" xfId="0" applyNumberFormat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38" fontId="4" fillId="0" borderId="1" xfId="1" applyFont="1" applyBorder="1">
      <alignment vertical="center"/>
    </xf>
  </cellXfs>
  <cellStyles count="2">
    <cellStyle name="桁区切り" xfId="1" builtinId="6"/>
    <cellStyle name="標準" xfId="0" builtinId="0"/>
  </cellStyles>
  <dxfs count="37">
    <dxf>
      <font>
        <color rgb="FFFF0000"/>
      </font>
      <fill>
        <patternFill patternType="none">
          <bgColor auto="1"/>
        </patternFill>
      </fill>
    </dxf>
    <dxf>
      <font>
        <color rgb="FF0070C0"/>
      </font>
    </dxf>
    <dxf>
      <font>
        <color theme="0" tint="-0.34998626667073579"/>
      </font>
      <fill>
        <patternFill>
          <bgColor theme="0" tint="-0.14996795556505021"/>
        </patternFill>
      </fill>
    </dxf>
    <dxf>
      <font>
        <color theme="0" tint="-0.34998626667073579"/>
      </font>
      <fill>
        <patternFill>
          <bgColor theme="0" tint="-0.14996795556505021"/>
        </patternFill>
      </fill>
    </dxf>
    <dxf>
      <font>
        <color rgb="FF0070C0"/>
      </font>
    </dxf>
    <dxf>
      <font>
        <color rgb="FFFF0000"/>
      </font>
    </dxf>
    <dxf>
      <numFmt numFmtId="177" formatCode="[h]:mm"/>
    </dxf>
    <dxf>
      <alignment horizontal="center" vertical="center" textRotation="0" wrapText="0" indent="0" justifyLastLine="0" shrinkToFit="0" readingOrder="0"/>
    </dxf>
    <dxf>
      <numFmt numFmtId="177" formatCode="[h]:mm"/>
      <border diagonalUp="0" diagonalDown="0" outline="0">
        <left/>
        <right/>
        <top/>
        <bottom/>
      </border>
    </dxf>
    <dxf>
      <numFmt numFmtId="177" formatCode="[h]:mm"/>
      <border diagonalUp="0" diagonalDown="0" outline="0">
        <left/>
        <right/>
        <top/>
        <bottom/>
      </border>
    </dxf>
    <dxf>
      <numFmt numFmtId="177" formatCode="[h]:mm"/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  <dxf>
      <numFmt numFmtId="25" formatCode="h:mm"/>
    </dxf>
    <dxf>
      <numFmt numFmtId="25" formatCode="h:mm"/>
    </dxf>
    <dxf>
      <numFmt numFmtId="25" formatCode="h:mm"/>
    </dxf>
    <dxf>
      <numFmt numFmtId="178" formatCode="m&quot;月&quot;d&quot;日&quot;;@"/>
      <alignment horizontal="center" vertical="center" textRotation="0" wrapText="0" indent="0" justifyLastLine="0" shrinkToFit="0" readingOrder="0"/>
    </dxf>
    <dxf>
      <numFmt numFmtId="178" formatCode="m&quot;月&quot;d&quot;日&quot;;@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25" formatCode="h:mm"/>
    </dxf>
    <dxf>
      <numFmt numFmtId="25" formatCode="h:mm"/>
    </dxf>
    <dxf>
      <numFmt numFmtId="176" formatCode="h:mm;@"/>
    </dxf>
    <dxf>
      <numFmt numFmtId="25" formatCode="h:mm"/>
    </dxf>
    <dxf>
      <numFmt numFmtId="25" formatCode="h:mm"/>
    </dxf>
    <dxf>
      <numFmt numFmtId="25" formatCode="h:mm"/>
    </dxf>
    <dxf>
      <numFmt numFmtId="25" formatCode="h:mm"/>
    </dxf>
    <dxf>
      <alignment horizontal="center" vertical="center" textRotation="0" wrapText="0" indent="0" justifyLastLine="0" shrinkToFit="0" readingOrder="0"/>
    </dxf>
    <dxf>
      <numFmt numFmtId="47" formatCode="m&quot;月&quot;d&quot;日&quot;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1717864-1132-4510-9972-C8FC0FF62B51}" name="タイムシート.1" displayName="タイムシート.1" ref="A4:I36" totalsRowCount="1" headerRowDxfId="36" headerRowBorderDxfId="35" tableBorderDxfId="34">
  <autoFilter ref="A4:I35" xr:uid="{31717864-1132-4510-9972-C8FC0FF62B51}"/>
  <tableColumns count="9">
    <tableColumn id="1" xr3:uid="{06048517-2FBD-4437-9719-FDBF679687E3}" name="日付" totalsRowLabel="集計" dataDxfId="33" totalsRowDxfId="16"/>
    <tableColumn id="2" xr3:uid="{C0ACD642-F286-4ECE-804B-730ECA9C1DF7}" name="曜日" dataDxfId="32" totalsRowDxfId="15">
      <calculatedColumnFormula>TEXT(A5,"aaa")</calculatedColumnFormula>
    </tableColumn>
    <tableColumn id="3" xr3:uid="{110B3A42-E941-466F-9D12-FFC9EBAA6563}" name="開始時間" dataDxfId="31" totalsRowDxfId="14"/>
    <tableColumn id="4" xr3:uid="{1EF580FA-D9FF-4E3E-82FF-4C25A6165B6A}" name="終了時間" dataDxfId="30" totalsRowDxfId="13"/>
    <tableColumn id="5" xr3:uid="{5893C668-8947-4AE2-8DEB-9CCAD63F485B}" name="休憩開始" dataDxfId="29" totalsRowDxfId="12"/>
    <tableColumn id="6" xr3:uid="{66DB2D8C-EF9F-4F97-A9A9-5D4420EE1105}" name="休憩終了" dataDxfId="28" totalsRowDxfId="11"/>
    <tableColumn id="7" xr3:uid="{D3B93452-C2EC-4522-B9BD-F810CE0328C2}" name="法定内労働時間" totalsRowFunction="sum" dataDxfId="27" totalsRowDxfId="10">
      <calculatedColumnFormula>IF(タイムシート.1[[#This Row],[合計労働時間]]&gt;法定労働時間,法定労働時間,タイムシート.1[[#This Row],[合計労働時間]])</calculatedColumnFormula>
    </tableColumn>
    <tableColumn id="8" xr3:uid="{CFF9AEED-FAD4-495A-B2DF-9D993AD50071}" name="法定外労働時間" totalsRowFunction="sum" dataDxfId="26" totalsRowDxfId="9">
      <calculatedColumnFormula>IF(タイムシート.1[[#This Row],[合計労働時間]]&lt;法定労働時間,0,タイムシート.1[[#This Row],[合計労働時間]]-タイムシート.1[[#This Row],[法定内労働時間]])</calculatedColumnFormula>
    </tableColumn>
    <tableColumn id="10" xr3:uid="{EF1B3584-946D-4B02-B8E3-F35041D4584B}" name="合計労働時間" totalsRowFunction="sum" dataDxfId="25" totalsRowDxfId="8">
      <calculatedColumnFormula>タイムシート.1[[#This Row],[終了時間]]-タイムシート.1[[#This Row],[開始時間]]-(タイムシート.1[[#This Row],[休憩終了]]-タイムシート.1[[#This Row],[休憩開始]])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68A250-BAED-4F3A-A48C-2C1BB54ECF70}" name="タイムシート.2" displayName="タイムシート.2" ref="A4:E34" totalsRowCount="1" headerRowDxfId="24" headerRowBorderDxfId="23" tableBorderDxfId="22">
  <autoFilter ref="A4:E33" xr:uid="{4668A250-BAED-4F3A-A48C-2C1BB54ECF70}"/>
  <tableColumns count="5">
    <tableColumn id="1" xr3:uid="{77352BC8-4198-4C13-B529-050059A6A0B5}" name="日付" totalsRowLabel="集計" dataDxfId="21"/>
    <tableColumn id="2" xr3:uid="{517BB47B-E51C-44F1-8A08-490B5D76DDC6}" name="曜日" dataDxfId="20" totalsRowDxfId="7">
      <calculatedColumnFormula>TEXT(A5,"aaa")</calculatedColumnFormula>
    </tableColumn>
    <tableColumn id="3" xr3:uid="{782D1500-138A-4065-9DFB-0AC7CCED21D6}" name="開始時間" dataDxfId="19"/>
    <tableColumn id="4" xr3:uid="{C3964363-E09C-4780-BCE1-29565A35655C}" name="終了時間" dataDxfId="18"/>
    <tableColumn id="5" xr3:uid="{A0E805FD-3FD5-4645-B1EA-A96FDD167C7B}" name="労働時間" totalsRowFunction="sum" dataDxfId="17" totalsRowDxfId="6">
      <calculatedColumnFormula>D5-C5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3845C-3C4D-40F0-A6C7-BAC1C95E4909}">
  <dimension ref="A1:I39"/>
  <sheetViews>
    <sheetView tabSelected="1" zoomScale="190" zoomScaleNormal="190" workbookViewId="0">
      <pane ySplit="4" topLeftCell="A5" activePane="bottomLeft" state="frozen"/>
      <selection pane="bottomLeft"/>
    </sheetView>
  </sheetViews>
  <sheetFormatPr defaultRowHeight="18.75" x14ac:dyDescent="0.4"/>
  <cols>
    <col min="1" max="1" width="9.25" bestFit="1" customWidth="1"/>
    <col min="2" max="2" width="5.25" style="1" bestFit="1" customWidth="1"/>
    <col min="7" max="7" width="15.125" style="4" bestFit="1" customWidth="1"/>
    <col min="8" max="9" width="15.125" bestFit="1" customWidth="1"/>
  </cols>
  <sheetData>
    <row r="1" spans="1:9" x14ac:dyDescent="0.4">
      <c r="A1" s="3" t="str">
        <f>MONTH(A5)&amp;"月"</f>
        <v>12月</v>
      </c>
      <c r="G1" s="33" t="s">
        <v>16</v>
      </c>
      <c r="H1" s="34" t="s">
        <v>15</v>
      </c>
      <c r="I1" s="34" t="s">
        <v>14</v>
      </c>
    </row>
    <row r="2" spans="1:9" x14ac:dyDescent="0.4">
      <c r="A2" s="3"/>
      <c r="G2" s="35">
        <f>タイムシート.1[[#Totals],[法定内労働時間]]*24*マスタ!$B$2</f>
        <v>171499.99999999994</v>
      </c>
      <c r="H2" s="35">
        <f>タイムシート.1[[#Totals],[法定外労働時間]]*24*マスタ!$B$2*1.25</f>
        <v>4062.5000000000023</v>
      </c>
      <c r="I2" s="35">
        <f>SUM(G2:H2)</f>
        <v>175562.49999999994</v>
      </c>
    </row>
    <row r="3" spans="1:9" x14ac:dyDescent="0.4">
      <c r="A3" s="3"/>
    </row>
    <row r="4" spans="1:9" s="1" customFormat="1" x14ac:dyDescent="0.4">
      <c r="A4" s="14" t="s">
        <v>7</v>
      </c>
      <c r="B4" s="15" t="s">
        <v>8</v>
      </c>
      <c r="C4" s="15" t="s">
        <v>0</v>
      </c>
      <c r="D4" s="15" t="s">
        <v>1</v>
      </c>
      <c r="E4" s="15" t="s">
        <v>2</v>
      </c>
      <c r="F4" s="15" t="s">
        <v>3</v>
      </c>
      <c r="G4" s="16" t="s">
        <v>11</v>
      </c>
      <c r="H4" s="15" t="s">
        <v>5</v>
      </c>
      <c r="I4" s="17" t="s">
        <v>6</v>
      </c>
    </row>
    <row r="5" spans="1:9" x14ac:dyDescent="0.4">
      <c r="A5" s="10">
        <v>44896</v>
      </c>
      <c r="B5" s="11" t="str">
        <f t="shared" ref="B5:B35" si="0">TEXT(A5,"aaa")</f>
        <v>木</v>
      </c>
      <c r="C5" s="12">
        <v>0.375</v>
      </c>
      <c r="D5" s="12">
        <v>0.76041666666666663</v>
      </c>
      <c r="E5" s="12">
        <v>0.5</v>
      </c>
      <c r="F5" s="12">
        <v>0.54166666666666663</v>
      </c>
      <c r="G5" s="13">
        <f>IF(タイムシート.1[[#This Row],[合計労働時間]]&gt;法定労働時間,法定労働時間,タイムシート.1[[#This Row],[合計労働時間]])</f>
        <v>0.33333333333333331</v>
      </c>
      <c r="H5" s="12">
        <f>IF(タイムシート.1[[#This Row],[合計労働時間]]&lt;法定労働時間,0,タイムシート.1[[#This Row],[合計労働時間]]-タイムシート.1[[#This Row],[法定内労働時間]])</f>
        <v>1.0416666666666685E-2</v>
      </c>
      <c r="I5" s="12">
        <f>タイムシート.1[[#This Row],[終了時間]]-タイムシート.1[[#This Row],[開始時間]]-(タイムシート.1[[#This Row],[休憩終了]]-タイムシート.1[[#This Row],[休憩開始]])</f>
        <v>0.34375</v>
      </c>
    </row>
    <row r="6" spans="1:9" x14ac:dyDescent="0.4">
      <c r="A6" s="10">
        <v>44897</v>
      </c>
      <c r="B6" s="11" t="str">
        <f t="shared" si="0"/>
        <v>金</v>
      </c>
      <c r="C6" s="12">
        <v>0.375</v>
      </c>
      <c r="D6" s="12">
        <v>0.75</v>
      </c>
      <c r="E6" s="12">
        <v>0.5</v>
      </c>
      <c r="F6" s="12">
        <v>0.54166666666666663</v>
      </c>
      <c r="G6" s="13">
        <f>IF(タイムシート.1[[#This Row],[合計労働時間]]&gt;法定労働時間,法定労働時間,タイムシート.1[[#This Row],[合計労働時間]])</f>
        <v>0.33333333333333337</v>
      </c>
      <c r="H6" s="12">
        <f>IF(タイムシート.1[[#This Row],[合計労働時間]]&lt;法定労働時間,0,タイムシート.1[[#This Row],[合計労働時間]]-タイムシート.1[[#This Row],[法定内労働時間]])</f>
        <v>0</v>
      </c>
      <c r="I6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7" spans="1:9" x14ac:dyDescent="0.4">
      <c r="A7" s="10">
        <v>44898</v>
      </c>
      <c r="B7" s="11" t="str">
        <f t="shared" si="0"/>
        <v>土</v>
      </c>
      <c r="C7" s="12"/>
      <c r="D7" s="12"/>
      <c r="E7" s="12"/>
      <c r="F7" s="12"/>
      <c r="G7" s="13">
        <f>IF(タイムシート.1[[#This Row],[合計労働時間]]&gt;法定労働時間,法定労働時間,タイムシート.1[[#This Row],[合計労働時間]])</f>
        <v>0</v>
      </c>
      <c r="H7" s="12">
        <f>IF(タイムシート.1[[#This Row],[合計労働時間]]&lt;法定労働時間,0,タイムシート.1[[#This Row],[合計労働時間]]-タイムシート.1[[#This Row],[法定内労働時間]])</f>
        <v>0</v>
      </c>
      <c r="I7" s="12">
        <f>タイムシート.1[[#This Row],[終了時間]]-タイムシート.1[[#This Row],[開始時間]]-(タイムシート.1[[#This Row],[休憩終了]]-タイムシート.1[[#This Row],[休憩開始]])</f>
        <v>0</v>
      </c>
    </row>
    <row r="8" spans="1:9" x14ac:dyDescent="0.4">
      <c r="A8" s="10">
        <v>44899</v>
      </c>
      <c r="B8" s="11" t="str">
        <f t="shared" si="0"/>
        <v>日</v>
      </c>
      <c r="C8" s="12"/>
      <c r="D8" s="12"/>
      <c r="E8" s="12"/>
      <c r="F8" s="12"/>
      <c r="G8" s="13">
        <f>IF(タイムシート.1[[#This Row],[合計労働時間]]&gt;法定労働時間,法定労働時間,タイムシート.1[[#This Row],[合計労働時間]])</f>
        <v>0</v>
      </c>
      <c r="H8" s="12">
        <f>IF(タイムシート.1[[#This Row],[合計労働時間]]&lt;法定労働時間,0,タイムシート.1[[#This Row],[合計労働時間]]-タイムシート.1[[#This Row],[法定内労働時間]])</f>
        <v>0</v>
      </c>
      <c r="I8" s="12">
        <f>タイムシート.1[[#This Row],[終了時間]]-タイムシート.1[[#This Row],[開始時間]]-(タイムシート.1[[#This Row],[休憩終了]]-タイムシート.1[[#This Row],[休憩開始]])</f>
        <v>0</v>
      </c>
    </row>
    <row r="9" spans="1:9" x14ac:dyDescent="0.4">
      <c r="A9" s="10">
        <v>44900</v>
      </c>
      <c r="B9" s="11" t="str">
        <f t="shared" si="0"/>
        <v>月</v>
      </c>
      <c r="C9" s="12">
        <v>0.375</v>
      </c>
      <c r="D9" s="12">
        <v>0.75</v>
      </c>
      <c r="E9" s="12">
        <v>0.5</v>
      </c>
      <c r="F9" s="12">
        <v>0.54166666666666663</v>
      </c>
      <c r="G9" s="13">
        <f>IF(タイムシート.1[[#This Row],[合計労働時間]]&gt;法定労働時間,法定労働時間,タイムシート.1[[#This Row],[合計労働時間]])</f>
        <v>0.33333333333333337</v>
      </c>
      <c r="H9" s="12">
        <f>IF(タイムシート.1[[#This Row],[合計労働時間]]&lt;法定労働時間,0,タイムシート.1[[#This Row],[合計労働時間]]-タイムシート.1[[#This Row],[法定内労働時間]])</f>
        <v>0</v>
      </c>
      <c r="I9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10" spans="1:9" x14ac:dyDescent="0.4">
      <c r="A10" s="10">
        <v>44901</v>
      </c>
      <c r="B10" s="11" t="str">
        <f t="shared" si="0"/>
        <v>火</v>
      </c>
      <c r="C10" s="12">
        <v>0.58333333333333337</v>
      </c>
      <c r="D10" s="12">
        <v>0.89583333333333337</v>
      </c>
      <c r="E10" s="12">
        <v>0.5</v>
      </c>
      <c r="F10" s="12">
        <v>0.54166666666666663</v>
      </c>
      <c r="G10" s="13">
        <f>IF(タイムシート.1[[#This Row],[合計労働時間]]&gt;法定労働時間,法定労働時間,タイムシート.1[[#This Row],[合計労働時間]])</f>
        <v>0.27083333333333337</v>
      </c>
      <c r="H10" s="12">
        <f>IF(タイムシート.1[[#This Row],[合計労働時間]]&lt;法定労働時間,0,タイムシート.1[[#This Row],[合計労働時間]]-タイムシート.1[[#This Row],[法定内労働時間]])</f>
        <v>0</v>
      </c>
      <c r="I10" s="12">
        <f>タイムシート.1[[#This Row],[終了時間]]-タイムシート.1[[#This Row],[開始時間]]-(タイムシート.1[[#This Row],[休憩終了]]-タイムシート.1[[#This Row],[休憩開始]])</f>
        <v>0.27083333333333337</v>
      </c>
    </row>
    <row r="11" spans="1:9" x14ac:dyDescent="0.4">
      <c r="A11" s="10">
        <v>44902</v>
      </c>
      <c r="B11" s="11" t="str">
        <f t="shared" si="0"/>
        <v>水</v>
      </c>
      <c r="C11" s="12">
        <v>0.375</v>
      </c>
      <c r="D11" s="12">
        <v>0.625</v>
      </c>
      <c r="E11" s="12">
        <v>0.5</v>
      </c>
      <c r="F11" s="12">
        <v>0.54166666666666663</v>
      </c>
      <c r="G11" s="13">
        <f>IF(タイムシート.1[[#This Row],[合計労働時間]]&gt;法定労働時間,法定労働時間,タイムシート.1[[#This Row],[合計労働時間]])</f>
        <v>0.20833333333333337</v>
      </c>
      <c r="H11" s="12">
        <f>IF(タイムシート.1[[#This Row],[合計労働時間]]&lt;法定労働時間,0,タイムシート.1[[#This Row],[合計労働時間]]-タイムシート.1[[#This Row],[法定内労働時間]])</f>
        <v>0</v>
      </c>
      <c r="I11" s="12">
        <f>タイムシート.1[[#This Row],[終了時間]]-タイムシート.1[[#This Row],[開始時間]]-(タイムシート.1[[#This Row],[休憩終了]]-タイムシート.1[[#This Row],[休憩開始]])</f>
        <v>0.20833333333333337</v>
      </c>
    </row>
    <row r="12" spans="1:9" x14ac:dyDescent="0.4">
      <c r="A12" s="10">
        <v>44903</v>
      </c>
      <c r="B12" s="11" t="str">
        <f t="shared" si="0"/>
        <v>木</v>
      </c>
      <c r="C12" s="12">
        <v>0.375</v>
      </c>
      <c r="D12" s="12">
        <v>0.875</v>
      </c>
      <c r="E12" s="12">
        <v>0.5</v>
      </c>
      <c r="F12" s="12">
        <v>0.54166666666666663</v>
      </c>
      <c r="G12" s="13">
        <f>IF(タイムシート.1[[#This Row],[合計労働時間]]&gt;法定労働時間,法定労働時間,タイムシート.1[[#This Row],[合計労働時間]])</f>
        <v>0.33333333333333331</v>
      </c>
      <c r="H12" s="12">
        <f>IF(タイムシート.1[[#This Row],[合計労働時間]]&lt;法定労働時間,0,タイムシート.1[[#This Row],[合計労働時間]]-タイムシート.1[[#This Row],[法定内労働時間]])</f>
        <v>0.12500000000000006</v>
      </c>
      <c r="I12" s="12">
        <f>タイムシート.1[[#This Row],[終了時間]]-タイムシート.1[[#This Row],[開始時間]]-(タイムシート.1[[#This Row],[休憩終了]]-タイムシート.1[[#This Row],[休憩開始]])</f>
        <v>0.45833333333333337</v>
      </c>
    </row>
    <row r="13" spans="1:9" x14ac:dyDescent="0.4">
      <c r="A13" s="10">
        <v>44904</v>
      </c>
      <c r="B13" s="11" t="str">
        <f t="shared" si="0"/>
        <v>金</v>
      </c>
      <c r="C13" s="12">
        <v>0.375</v>
      </c>
      <c r="D13" s="12">
        <v>0.75</v>
      </c>
      <c r="E13" s="12">
        <v>0.5</v>
      </c>
      <c r="F13" s="12">
        <v>0.54166666666666663</v>
      </c>
      <c r="G13" s="13">
        <f>IF(タイムシート.1[[#This Row],[合計労働時間]]&gt;法定労働時間,法定労働時間,タイムシート.1[[#This Row],[合計労働時間]])</f>
        <v>0.33333333333333337</v>
      </c>
      <c r="H13" s="12">
        <f>IF(タイムシート.1[[#This Row],[合計労働時間]]&lt;法定労働時間,0,タイムシート.1[[#This Row],[合計労働時間]]-タイムシート.1[[#This Row],[法定内労働時間]])</f>
        <v>0</v>
      </c>
      <c r="I13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14" spans="1:9" x14ac:dyDescent="0.4">
      <c r="A14" s="10">
        <v>44905</v>
      </c>
      <c r="B14" s="11" t="str">
        <f t="shared" si="0"/>
        <v>土</v>
      </c>
      <c r="C14" s="12"/>
      <c r="D14" s="12"/>
      <c r="E14" s="12"/>
      <c r="F14" s="12"/>
      <c r="G14" s="13">
        <f>IF(タイムシート.1[[#This Row],[合計労働時間]]&gt;法定労働時間,法定労働時間,タイムシート.1[[#This Row],[合計労働時間]])</f>
        <v>0</v>
      </c>
      <c r="H14" s="12">
        <f>IF(タイムシート.1[[#This Row],[合計労働時間]]&lt;法定労働時間,0,タイムシート.1[[#This Row],[合計労働時間]]-タイムシート.1[[#This Row],[法定内労働時間]])</f>
        <v>0</v>
      </c>
      <c r="I14" s="12">
        <f>タイムシート.1[[#This Row],[終了時間]]-タイムシート.1[[#This Row],[開始時間]]-(タイムシート.1[[#This Row],[休憩終了]]-タイムシート.1[[#This Row],[休憩開始]])</f>
        <v>0</v>
      </c>
    </row>
    <row r="15" spans="1:9" x14ac:dyDescent="0.4">
      <c r="A15" s="10">
        <v>44906</v>
      </c>
      <c r="B15" s="11" t="str">
        <f t="shared" si="0"/>
        <v>日</v>
      </c>
      <c r="C15" s="12"/>
      <c r="D15" s="12"/>
      <c r="E15" s="12"/>
      <c r="F15" s="12"/>
      <c r="G15" s="13">
        <f>IF(タイムシート.1[[#This Row],[合計労働時間]]&gt;法定労働時間,法定労働時間,タイムシート.1[[#This Row],[合計労働時間]])</f>
        <v>0</v>
      </c>
      <c r="H15" s="12">
        <f>IF(タイムシート.1[[#This Row],[合計労働時間]]&lt;法定労働時間,0,タイムシート.1[[#This Row],[合計労働時間]]-タイムシート.1[[#This Row],[法定内労働時間]])</f>
        <v>0</v>
      </c>
      <c r="I15" s="12">
        <f>タイムシート.1[[#This Row],[終了時間]]-タイムシート.1[[#This Row],[開始時間]]-(タイムシート.1[[#This Row],[休憩終了]]-タイムシート.1[[#This Row],[休憩開始]])</f>
        <v>0</v>
      </c>
    </row>
    <row r="16" spans="1:9" x14ac:dyDescent="0.4">
      <c r="A16" s="10">
        <v>44907</v>
      </c>
      <c r="B16" s="11" t="str">
        <f t="shared" si="0"/>
        <v>月</v>
      </c>
      <c r="C16" s="12">
        <v>0.375</v>
      </c>
      <c r="D16" s="12">
        <v>0.75</v>
      </c>
      <c r="E16" s="12">
        <v>0.5</v>
      </c>
      <c r="F16" s="12">
        <v>0.54166666666666663</v>
      </c>
      <c r="G16" s="13">
        <f>IF(タイムシート.1[[#This Row],[合計労働時間]]&gt;法定労働時間,法定労働時間,タイムシート.1[[#This Row],[合計労働時間]])</f>
        <v>0.33333333333333337</v>
      </c>
      <c r="H16" s="12">
        <f>IF(タイムシート.1[[#This Row],[合計労働時間]]&lt;法定労働時間,0,タイムシート.1[[#This Row],[合計労働時間]]-タイムシート.1[[#This Row],[法定内労働時間]])</f>
        <v>0</v>
      </c>
      <c r="I16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17" spans="1:9" x14ac:dyDescent="0.4">
      <c r="A17" s="10">
        <v>44908</v>
      </c>
      <c r="B17" s="11" t="str">
        <f t="shared" si="0"/>
        <v>火</v>
      </c>
      <c r="C17" s="12">
        <v>0.375</v>
      </c>
      <c r="D17" s="12">
        <v>0.75</v>
      </c>
      <c r="E17" s="12">
        <v>0.5</v>
      </c>
      <c r="F17" s="12">
        <v>0.54166666666666663</v>
      </c>
      <c r="G17" s="13">
        <f>IF(タイムシート.1[[#This Row],[合計労働時間]]&gt;法定労働時間,法定労働時間,タイムシート.1[[#This Row],[合計労働時間]])</f>
        <v>0.33333333333333337</v>
      </c>
      <c r="H17" s="12">
        <f>IF(タイムシート.1[[#This Row],[合計労働時間]]&lt;法定労働時間,0,タイムシート.1[[#This Row],[合計労働時間]]-タイムシート.1[[#This Row],[法定内労働時間]])</f>
        <v>0</v>
      </c>
      <c r="I17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18" spans="1:9" x14ac:dyDescent="0.4">
      <c r="A18" s="10">
        <v>44909</v>
      </c>
      <c r="B18" s="11" t="str">
        <f t="shared" si="0"/>
        <v>水</v>
      </c>
      <c r="C18" s="12">
        <v>0.375</v>
      </c>
      <c r="D18" s="12">
        <v>0.75</v>
      </c>
      <c r="E18" s="12">
        <v>0.5</v>
      </c>
      <c r="F18" s="12">
        <v>0.54166666666666663</v>
      </c>
      <c r="G18" s="13">
        <f>IF(タイムシート.1[[#This Row],[合計労働時間]]&gt;法定労働時間,法定労働時間,タイムシート.1[[#This Row],[合計労働時間]])</f>
        <v>0.33333333333333337</v>
      </c>
      <c r="H18" s="12">
        <f>IF(タイムシート.1[[#This Row],[合計労働時間]]&lt;法定労働時間,0,タイムシート.1[[#This Row],[合計労働時間]]-タイムシート.1[[#This Row],[法定内労働時間]])</f>
        <v>0</v>
      </c>
      <c r="I18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19" spans="1:9" x14ac:dyDescent="0.4">
      <c r="A19" s="10">
        <v>44910</v>
      </c>
      <c r="B19" s="11" t="str">
        <f t="shared" si="0"/>
        <v>木</v>
      </c>
      <c r="C19" s="12">
        <v>0.375</v>
      </c>
      <c r="D19" s="12">
        <v>0.75</v>
      </c>
      <c r="E19" s="12">
        <v>0.5</v>
      </c>
      <c r="F19" s="12">
        <v>0.54166666666666663</v>
      </c>
      <c r="G19" s="13">
        <f>IF(タイムシート.1[[#This Row],[合計労働時間]]&gt;法定労働時間,法定労働時間,タイムシート.1[[#This Row],[合計労働時間]])</f>
        <v>0.33333333333333337</v>
      </c>
      <c r="H19" s="12">
        <f>IF(タイムシート.1[[#This Row],[合計労働時間]]&lt;法定労働時間,0,タイムシート.1[[#This Row],[合計労働時間]]-タイムシート.1[[#This Row],[法定内労働時間]])</f>
        <v>0</v>
      </c>
      <c r="I19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20" spans="1:9" x14ac:dyDescent="0.4">
      <c r="A20" s="10">
        <v>44911</v>
      </c>
      <c r="B20" s="11" t="str">
        <f t="shared" si="0"/>
        <v>金</v>
      </c>
      <c r="C20" s="12">
        <v>0.375</v>
      </c>
      <c r="D20" s="12">
        <v>0.75</v>
      </c>
      <c r="E20" s="12">
        <v>0.5</v>
      </c>
      <c r="F20" s="12">
        <v>0.54166666666666663</v>
      </c>
      <c r="G20" s="13">
        <f>IF(タイムシート.1[[#This Row],[合計労働時間]]&gt;法定労働時間,法定労働時間,タイムシート.1[[#This Row],[合計労働時間]])</f>
        <v>0.33333333333333337</v>
      </c>
      <c r="H20" s="12">
        <f>IF(タイムシート.1[[#This Row],[合計労働時間]]&lt;法定労働時間,0,タイムシート.1[[#This Row],[合計労働時間]]-タイムシート.1[[#This Row],[法定内労働時間]])</f>
        <v>0</v>
      </c>
      <c r="I20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21" spans="1:9" x14ac:dyDescent="0.4">
      <c r="A21" s="10">
        <v>44912</v>
      </c>
      <c r="B21" s="11" t="str">
        <f t="shared" si="0"/>
        <v>土</v>
      </c>
      <c r="C21" s="12"/>
      <c r="D21" s="12"/>
      <c r="E21" s="12"/>
      <c r="F21" s="12"/>
      <c r="G21" s="13">
        <f>IF(タイムシート.1[[#This Row],[合計労働時間]]&gt;法定労働時間,法定労働時間,タイムシート.1[[#This Row],[合計労働時間]])</f>
        <v>0</v>
      </c>
      <c r="H21" s="12">
        <f>IF(タイムシート.1[[#This Row],[合計労働時間]]&lt;法定労働時間,0,タイムシート.1[[#This Row],[合計労働時間]]-タイムシート.1[[#This Row],[法定内労働時間]])</f>
        <v>0</v>
      </c>
      <c r="I21" s="12">
        <f>タイムシート.1[[#This Row],[終了時間]]-タイムシート.1[[#This Row],[開始時間]]-(タイムシート.1[[#This Row],[休憩終了]]-タイムシート.1[[#This Row],[休憩開始]])</f>
        <v>0</v>
      </c>
    </row>
    <row r="22" spans="1:9" x14ac:dyDescent="0.4">
      <c r="A22" s="10">
        <v>44913</v>
      </c>
      <c r="B22" s="11" t="str">
        <f t="shared" si="0"/>
        <v>日</v>
      </c>
      <c r="C22" s="12"/>
      <c r="D22" s="12"/>
      <c r="E22" s="12"/>
      <c r="F22" s="12"/>
      <c r="G22" s="13">
        <f>IF(タイムシート.1[[#This Row],[合計労働時間]]&gt;法定労働時間,法定労働時間,タイムシート.1[[#This Row],[合計労働時間]])</f>
        <v>0</v>
      </c>
      <c r="H22" s="12">
        <f>IF(タイムシート.1[[#This Row],[合計労働時間]]&lt;法定労働時間,0,タイムシート.1[[#This Row],[合計労働時間]]-タイムシート.1[[#This Row],[法定内労働時間]])</f>
        <v>0</v>
      </c>
      <c r="I22" s="12">
        <f>タイムシート.1[[#This Row],[終了時間]]-タイムシート.1[[#This Row],[開始時間]]-(タイムシート.1[[#This Row],[休憩終了]]-タイムシート.1[[#This Row],[休憩開始]])</f>
        <v>0</v>
      </c>
    </row>
    <row r="23" spans="1:9" x14ac:dyDescent="0.4">
      <c r="A23" s="10">
        <v>44914</v>
      </c>
      <c r="B23" s="11" t="str">
        <f t="shared" si="0"/>
        <v>月</v>
      </c>
      <c r="C23" s="12">
        <v>0.375</v>
      </c>
      <c r="D23" s="12">
        <v>0.75</v>
      </c>
      <c r="E23" s="12">
        <v>0.5</v>
      </c>
      <c r="F23" s="12">
        <v>0.54166666666666663</v>
      </c>
      <c r="G23" s="13">
        <f>IF(タイムシート.1[[#This Row],[合計労働時間]]&gt;法定労働時間,法定労働時間,タイムシート.1[[#This Row],[合計労働時間]])</f>
        <v>0.33333333333333337</v>
      </c>
      <c r="H23" s="12">
        <f>IF(タイムシート.1[[#This Row],[合計労働時間]]&lt;法定労働時間,0,タイムシート.1[[#This Row],[合計労働時間]]-タイムシート.1[[#This Row],[法定内労働時間]])</f>
        <v>0</v>
      </c>
      <c r="I23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24" spans="1:9" x14ac:dyDescent="0.4">
      <c r="A24" s="10">
        <v>44915</v>
      </c>
      <c r="B24" s="11" t="str">
        <f t="shared" si="0"/>
        <v>火</v>
      </c>
      <c r="C24" s="12">
        <v>0.375</v>
      </c>
      <c r="D24" s="12">
        <v>0.75</v>
      </c>
      <c r="E24" s="12">
        <v>0.5</v>
      </c>
      <c r="F24" s="12">
        <v>0.54166666666666663</v>
      </c>
      <c r="G24" s="13">
        <f>IF(タイムシート.1[[#This Row],[合計労働時間]]&gt;法定労働時間,法定労働時間,タイムシート.1[[#This Row],[合計労働時間]])</f>
        <v>0.33333333333333337</v>
      </c>
      <c r="H24" s="12">
        <f>IF(タイムシート.1[[#This Row],[合計労働時間]]&lt;法定労働時間,0,タイムシート.1[[#This Row],[合計労働時間]]-タイムシート.1[[#This Row],[法定内労働時間]])</f>
        <v>0</v>
      </c>
      <c r="I24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25" spans="1:9" x14ac:dyDescent="0.4">
      <c r="A25" s="10">
        <v>44916</v>
      </c>
      <c r="B25" s="11" t="str">
        <f t="shared" si="0"/>
        <v>水</v>
      </c>
      <c r="C25" s="12">
        <v>0.375</v>
      </c>
      <c r="D25" s="12">
        <v>0.75</v>
      </c>
      <c r="E25" s="12">
        <v>0.5</v>
      </c>
      <c r="F25" s="12">
        <v>0.54166666666666663</v>
      </c>
      <c r="G25" s="13">
        <f>IF(タイムシート.1[[#This Row],[合計労働時間]]&gt;法定労働時間,法定労働時間,タイムシート.1[[#This Row],[合計労働時間]])</f>
        <v>0.33333333333333337</v>
      </c>
      <c r="H25" s="12">
        <f>IF(タイムシート.1[[#This Row],[合計労働時間]]&lt;法定労働時間,0,タイムシート.1[[#This Row],[合計労働時間]]-タイムシート.1[[#This Row],[法定内労働時間]])</f>
        <v>0</v>
      </c>
      <c r="I25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26" spans="1:9" x14ac:dyDescent="0.4">
      <c r="A26" s="10">
        <v>44917</v>
      </c>
      <c r="B26" s="11" t="str">
        <f t="shared" si="0"/>
        <v>木</v>
      </c>
      <c r="C26" s="12">
        <v>0.375</v>
      </c>
      <c r="D26" s="12">
        <v>0.75</v>
      </c>
      <c r="E26" s="12">
        <v>0.5</v>
      </c>
      <c r="F26" s="12">
        <v>0.54166666666666663</v>
      </c>
      <c r="G26" s="13">
        <f>IF(タイムシート.1[[#This Row],[合計労働時間]]&gt;法定労働時間,法定労働時間,タイムシート.1[[#This Row],[合計労働時間]])</f>
        <v>0.33333333333333337</v>
      </c>
      <c r="H26" s="12">
        <f>IF(タイムシート.1[[#This Row],[合計労働時間]]&lt;法定労働時間,0,タイムシート.1[[#This Row],[合計労働時間]]-タイムシート.1[[#This Row],[法定内労働時間]])</f>
        <v>0</v>
      </c>
      <c r="I26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27" spans="1:9" x14ac:dyDescent="0.4">
      <c r="A27" s="10">
        <v>44918</v>
      </c>
      <c r="B27" s="11" t="str">
        <f t="shared" si="0"/>
        <v>金</v>
      </c>
      <c r="C27" s="12">
        <v>0.375</v>
      </c>
      <c r="D27" s="12">
        <v>0.75</v>
      </c>
      <c r="E27" s="12">
        <v>0.5</v>
      </c>
      <c r="F27" s="12">
        <v>0.54166666666666663</v>
      </c>
      <c r="G27" s="13">
        <f>IF(タイムシート.1[[#This Row],[合計労働時間]]&gt;法定労働時間,法定労働時間,タイムシート.1[[#This Row],[合計労働時間]])</f>
        <v>0.33333333333333337</v>
      </c>
      <c r="H27" s="12">
        <f>IF(タイムシート.1[[#This Row],[合計労働時間]]&lt;法定労働時間,0,タイムシート.1[[#This Row],[合計労働時間]]-タイムシート.1[[#This Row],[法定内労働時間]])</f>
        <v>0</v>
      </c>
      <c r="I27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28" spans="1:9" x14ac:dyDescent="0.4">
      <c r="A28" s="10">
        <v>44919</v>
      </c>
      <c r="B28" s="11" t="str">
        <f t="shared" si="0"/>
        <v>土</v>
      </c>
      <c r="C28" s="12"/>
      <c r="D28" s="12"/>
      <c r="E28" s="12"/>
      <c r="F28" s="12"/>
      <c r="G28" s="13">
        <f>IF(タイムシート.1[[#This Row],[合計労働時間]]&gt;法定労働時間,法定労働時間,タイムシート.1[[#This Row],[合計労働時間]])</f>
        <v>0</v>
      </c>
      <c r="H28" s="12">
        <f>IF(タイムシート.1[[#This Row],[合計労働時間]]&lt;法定労働時間,0,タイムシート.1[[#This Row],[合計労働時間]]-タイムシート.1[[#This Row],[法定内労働時間]])</f>
        <v>0</v>
      </c>
      <c r="I28" s="12">
        <f>タイムシート.1[[#This Row],[終了時間]]-タイムシート.1[[#This Row],[開始時間]]-(タイムシート.1[[#This Row],[休憩終了]]-タイムシート.1[[#This Row],[休憩開始]])</f>
        <v>0</v>
      </c>
    </row>
    <row r="29" spans="1:9" x14ac:dyDescent="0.4">
      <c r="A29" s="10">
        <v>44920</v>
      </c>
      <c r="B29" s="11" t="str">
        <f t="shared" si="0"/>
        <v>日</v>
      </c>
      <c r="C29" s="12"/>
      <c r="D29" s="12"/>
      <c r="E29" s="12"/>
      <c r="F29" s="12"/>
      <c r="G29" s="13">
        <f>IF(タイムシート.1[[#This Row],[合計労働時間]]&gt;法定労働時間,法定労働時間,タイムシート.1[[#This Row],[合計労働時間]])</f>
        <v>0</v>
      </c>
      <c r="H29" s="12">
        <f>IF(タイムシート.1[[#This Row],[合計労働時間]]&lt;法定労働時間,0,タイムシート.1[[#This Row],[合計労働時間]]-タイムシート.1[[#This Row],[法定内労働時間]])</f>
        <v>0</v>
      </c>
      <c r="I29" s="12">
        <f>タイムシート.1[[#This Row],[終了時間]]-タイムシート.1[[#This Row],[開始時間]]-(タイムシート.1[[#This Row],[休憩終了]]-タイムシート.1[[#This Row],[休憩開始]])</f>
        <v>0</v>
      </c>
    </row>
    <row r="30" spans="1:9" x14ac:dyDescent="0.4">
      <c r="A30" s="10">
        <v>44921</v>
      </c>
      <c r="B30" s="11" t="str">
        <f t="shared" si="0"/>
        <v>月</v>
      </c>
      <c r="C30" s="12">
        <v>0.375</v>
      </c>
      <c r="D30" s="12">
        <v>0.75</v>
      </c>
      <c r="E30" s="12">
        <v>0.5</v>
      </c>
      <c r="F30" s="12">
        <v>0.54166666666666663</v>
      </c>
      <c r="G30" s="13">
        <f>IF(タイムシート.1[[#This Row],[合計労働時間]]&gt;法定労働時間,法定労働時間,タイムシート.1[[#This Row],[合計労働時間]])</f>
        <v>0.33333333333333337</v>
      </c>
      <c r="H30" s="12">
        <f>IF(タイムシート.1[[#This Row],[合計労働時間]]&lt;法定労働時間,0,タイムシート.1[[#This Row],[合計労働時間]]-タイムシート.1[[#This Row],[法定内労働時間]])</f>
        <v>0</v>
      </c>
      <c r="I30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31" spans="1:9" x14ac:dyDescent="0.4">
      <c r="A31" s="10">
        <v>44922</v>
      </c>
      <c r="B31" s="11" t="str">
        <f t="shared" si="0"/>
        <v>火</v>
      </c>
      <c r="C31" s="12">
        <v>0.375</v>
      </c>
      <c r="D31" s="12">
        <v>0.75</v>
      </c>
      <c r="E31" s="12">
        <v>0.5</v>
      </c>
      <c r="F31" s="12">
        <v>0.54166666666666663</v>
      </c>
      <c r="G31" s="13">
        <f>IF(タイムシート.1[[#This Row],[合計労働時間]]&gt;法定労働時間,法定労働時間,タイムシート.1[[#This Row],[合計労働時間]])</f>
        <v>0.33333333333333337</v>
      </c>
      <c r="H31" s="12">
        <f>IF(タイムシート.1[[#This Row],[合計労働時間]]&lt;法定労働時間,0,タイムシート.1[[#This Row],[合計労働時間]]-タイムシート.1[[#This Row],[法定内労働時間]])</f>
        <v>0</v>
      </c>
      <c r="I31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32" spans="1:9" x14ac:dyDescent="0.4">
      <c r="A32" s="10">
        <v>44923</v>
      </c>
      <c r="B32" s="11" t="str">
        <f t="shared" si="0"/>
        <v>水</v>
      </c>
      <c r="C32" s="12">
        <v>0.375</v>
      </c>
      <c r="D32" s="12">
        <v>0.75</v>
      </c>
      <c r="E32" s="12">
        <v>0.5</v>
      </c>
      <c r="F32" s="12">
        <v>0.54166666666666663</v>
      </c>
      <c r="G32" s="13">
        <f>IF(タイムシート.1[[#This Row],[合計労働時間]]&gt;法定労働時間,法定労働時間,タイムシート.1[[#This Row],[合計労働時間]])</f>
        <v>0.33333333333333337</v>
      </c>
      <c r="H32" s="12">
        <f>IF(タイムシート.1[[#This Row],[合計労働時間]]&lt;法定労働時間,0,タイムシート.1[[#This Row],[合計労働時間]]-タイムシート.1[[#This Row],[法定内労働時間]])</f>
        <v>0</v>
      </c>
      <c r="I32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33" spans="1:9" x14ac:dyDescent="0.4">
      <c r="A33" s="10">
        <v>44924</v>
      </c>
      <c r="B33" s="11" t="str">
        <f t="shared" si="0"/>
        <v>木</v>
      </c>
      <c r="C33" s="12">
        <v>0.375</v>
      </c>
      <c r="D33" s="12">
        <v>0.75</v>
      </c>
      <c r="E33" s="12">
        <v>0.5</v>
      </c>
      <c r="F33" s="12">
        <v>0.54166666666666663</v>
      </c>
      <c r="G33" s="13">
        <f>IF(タイムシート.1[[#This Row],[合計労働時間]]&gt;法定労働時間,法定労働時間,タイムシート.1[[#This Row],[合計労働時間]])</f>
        <v>0.33333333333333337</v>
      </c>
      <c r="H33" s="12">
        <f>IF(タイムシート.1[[#This Row],[合計労働時間]]&lt;法定労働時間,0,タイムシート.1[[#This Row],[合計労働時間]]-タイムシート.1[[#This Row],[法定内労働時間]])</f>
        <v>0</v>
      </c>
      <c r="I33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34" spans="1:9" x14ac:dyDescent="0.4">
      <c r="A34" s="10">
        <v>44925</v>
      </c>
      <c r="B34" s="11" t="str">
        <f t="shared" si="0"/>
        <v>金</v>
      </c>
      <c r="C34" s="12">
        <v>0.375</v>
      </c>
      <c r="D34" s="12">
        <v>0.75</v>
      </c>
      <c r="E34" s="12">
        <v>0.5</v>
      </c>
      <c r="F34" s="12">
        <v>0.54166666666666663</v>
      </c>
      <c r="G34" s="13">
        <f>IF(タイムシート.1[[#This Row],[合計労働時間]]&gt;法定労働時間,法定労働時間,タイムシート.1[[#This Row],[合計労働時間]])</f>
        <v>0.33333333333333337</v>
      </c>
      <c r="H34" s="12">
        <f>IF(タイムシート.1[[#This Row],[合計労働時間]]&lt;法定労働時間,0,タイムシート.1[[#This Row],[合計労働時間]]-タイムシート.1[[#This Row],[法定内労働時間]])</f>
        <v>0</v>
      </c>
      <c r="I34" s="12">
        <f>タイムシート.1[[#This Row],[終了時間]]-タイムシート.1[[#This Row],[開始時間]]-(タイムシート.1[[#This Row],[休憩終了]]-タイムシート.1[[#This Row],[休憩開始]])</f>
        <v>0.33333333333333337</v>
      </c>
    </row>
    <row r="35" spans="1:9" x14ac:dyDescent="0.4">
      <c r="A35" s="10">
        <v>44926</v>
      </c>
      <c r="B35" s="11" t="str">
        <f t="shared" si="0"/>
        <v>土</v>
      </c>
      <c r="C35" s="12"/>
      <c r="D35" s="12"/>
      <c r="E35" s="12"/>
      <c r="F35" s="12"/>
      <c r="G35" s="13">
        <f>IF(タイムシート.1[[#This Row],[合計労働時間]]&gt;法定労働時間,法定労働時間,タイムシート.1[[#This Row],[合計労働時間]])</f>
        <v>0</v>
      </c>
      <c r="H35" s="12">
        <f>IF(タイムシート.1[[#This Row],[合計労働時間]]&lt;法定労働時間,0,タイムシート.1[[#This Row],[合計労働時間]]-タイムシート.1[[#This Row],[法定内労働時間]])</f>
        <v>0</v>
      </c>
      <c r="I35" s="12">
        <f>タイムシート.1[[#This Row],[終了時間]]-タイムシート.1[[#This Row],[開始時間]]-(タイムシート.1[[#This Row],[休憩終了]]-タイムシート.1[[#This Row],[休憩開始]])</f>
        <v>0</v>
      </c>
    </row>
    <row r="36" spans="1:9" x14ac:dyDescent="0.4">
      <c r="A36" s="18" t="s">
        <v>12</v>
      </c>
      <c r="B36" s="11"/>
      <c r="C36" s="18"/>
      <c r="D36" s="18"/>
      <c r="E36" s="18"/>
      <c r="F36" s="18"/>
      <c r="G36" s="19">
        <f>SUBTOTAL(109,タイムシート.1[法定内労働時間])</f>
        <v>7.1458333333333313</v>
      </c>
      <c r="H36" s="19">
        <f>SUBTOTAL(109,タイムシート.1[法定外労働時間])</f>
        <v>0.13541666666666674</v>
      </c>
      <c r="I36" s="19">
        <f>SUBTOTAL(109,タイムシート.1[合計労働時間])</f>
        <v>7.2812499999999982</v>
      </c>
    </row>
    <row r="38" spans="1:9" x14ac:dyDescent="0.4">
      <c r="G38" s="32"/>
      <c r="H38" s="32"/>
      <c r="I38" s="32"/>
    </row>
    <row r="39" spans="1:9" x14ac:dyDescent="0.4">
      <c r="G39" s="32"/>
    </row>
  </sheetData>
  <phoneticPr fontId="1"/>
  <conditionalFormatting sqref="B5:B35">
    <cfRule type="cellIs" dxfId="5" priority="9" operator="equal">
      <formula>"日"</formula>
    </cfRule>
    <cfRule type="cellIs" dxfId="4" priority="10" operator="equal">
      <formula>"土"</formula>
    </cfRule>
  </conditionalFormatting>
  <conditionalFormatting sqref="A5:I35">
    <cfRule type="expression" dxfId="3" priority="3">
      <formula>$B5="日"</formula>
    </cfRule>
    <cfRule type="expression" dxfId="2" priority="4">
      <formula>$B5="土"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958B7-4397-476F-A40F-347E212832E3}">
  <dimension ref="A1:G34"/>
  <sheetViews>
    <sheetView zoomScale="190" zoomScaleNormal="190" workbookViewId="0">
      <pane ySplit="4" topLeftCell="A10" activePane="bottomLeft" state="frozen"/>
      <selection pane="bottomLeft"/>
    </sheetView>
  </sheetViews>
  <sheetFormatPr defaultRowHeight="18.75" x14ac:dyDescent="0.4"/>
  <cols>
    <col min="1" max="1" width="9.875" style="8" bestFit="1" customWidth="1"/>
    <col min="2" max="2" width="7.375" style="9" customWidth="1"/>
    <col min="5" max="5" width="12.5" customWidth="1"/>
  </cols>
  <sheetData>
    <row r="1" spans="1:5" x14ac:dyDescent="0.4">
      <c r="A1" s="7" t="str">
        <f>MONTH(A5)&amp;"月"</f>
        <v>1月</v>
      </c>
      <c r="B1" s="7"/>
      <c r="D1" s="20"/>
      <c r="E1" s="30" t="s">
        <v>14</v>
      </c>
    </row>
    <row r="2" spans="1:5" x14ac:dyDescent="0.4">
      <c r="A2" s="7"/>
      <c r="B2" s="7"/>
      <c r="D2" s="20"/>
      <c r="E2" s="31">
        <f>タイムシート.2[[#Totals],[労働時間]]*24*マスタ!$B$2</f>
        <v>111099.99999999996</v>
      </c>
    </row>
    <row r="3" spans="1:5" x14ac:dyDescent="0.4">
      <c r="A3" s="7"/>
      <c r="B3" s="7"/>
    </row>
    <row r="4" spans="1:5" s="1" customFormat="1" x14ac:dyDescent="0.4">
      <c r="A4" s="24" t="s">
        <v>7</v>
      </c>
      <c r="B4" s="24" t="s">
        <v>8</v>
      </c>
      <c r="C4" s="25" t="s">
        <v>9</v>
      </c>
      <c r="D4" s="25" t="s">
        <v>1</v>
      </c>
      <c r="E4" s="25" t="s">
        <v>10</v>
      </c>
    </row>
    <row r="5" spans="1:5" x14ac:dyDescent="0.4">
      <c r="A5" s="21">
        <v>44927</v>
      </c>
      <c r="B5" s="22" t="str">
        <f>TEXT(A5,"aaa")</f>
        <v>日</v>
      </c>
      <c r="C5" s="23">
        <v>0.46319444444444446</v>
      </c>
      <c r="D5" s="23">
        <v>0.52430555555555558</v>
      </c>
      <c r="E5" s="23">
        <f>D5-C5</f>
        <v>6.1111111111111116E-2</v>
      </c>
    </row>
    <row r="6" spans="1:5" x14ac:dyDescent="0.4">
      <c r="A6" s="21">
        <v>44927</v>
      </c>
      <c r="B6" s="22" t="str">
        <f t="shared" ref="B6:B33" si="0">TEXT(A6,"aaa")</f>
        <v>日</v>
      </c>
      <c r="C6" s="23">
        <v>0.54027777777777775</v>
      </c>
      <c r="D6" s="23">
        <v>0.59791666666666665</v>
      </c>
      <c r="E6" s="23">
        <f>D6-C6</f>
        <v>5.7638888888888906E-2</v>
      </c>
    </row>
    <row r="7" spans="1:5" x14ac:dyDescent="0.4">
      <c r="A7" s="21">
        <v>44928</v>
      </c>
      <c r="B7" s="22" t="str">
        <f t="shared" si="0"/>
        <v>月</v>
      </c>
      <c r="C7" s="23">
        <v>0.41111111111111115</v>
      </c>
      <c r="D7" s="23">
        <v>0.57013888888888886</v>
      </c>
      <c r="E7" s="23">
        <f>D7-C7</f>
        <v>0.15902777777777771</v>
      </c>
    </row>
    <row r="8" spans="1:5" x14ac:dyDescent="0.4">
      <c r="A8" s="21">
        <v>44929</v>
      </c>
      <c r="B8" s="22" t="str">
        <f t="shared" si="0"/>
        <v>火</v>
      </c>
      <c r="C8" s="23">
        <v>0.43611111111111112</v>
      </c>
      <c r="D8" s="23">
        <v>0.77500000000000002</v>
      </c>
      <c r="E8" s="23">
        <f t="shared" ref="E8:E33" si="1">D8-C8</f>
        <v>0.33888888888888891</v>
      </c>
    </row>
    <row r="9" spans="1:5" x14ac:dyDescent="0.4">
      <c r="A9" s="21">
        <v>44930</v>
      </c>
      <c r="B9" s="22" t="str">
        <f t="shared" si="0"/>
        <v>水</v>
      </c>
      <c r="C9" s="23">
        <v>0.34583333333333338</v>
      </c>
      <c r="D9" s="23">
        <v>0.41319444444444442</v>
      </c>
      <c r="E9" s="23">
        <f t="shared" si="1"/>
        <v>6.7361111111111038E-2</v>
      </c>
    </row>
    <row r="10" spans="1:5" x14ac:dyDescent="0.4">
      <c r="A10" s="8">
        <v>44930</v>
      </c>
      <c r="B10" s="9" t="str">
        <f t="shared" si="0"/>
        <v>水</v>
      </c>
      <c r="C10" s="2">
        <v>0.48055555555555557</v>
      </c>
      <c r="D10" s="2">
        <v>0.54236111111111118</v>
      </c>
      <c r="E10" s="2">
        <f t="shared" si="1"/>
        <v>6.1805555555555614E-2</v>
      </c>
    </row>
    <row r="11" spans="1:5" x14ac:dyDescent="0.4">
      <c r="A11" s="8">
        <v>44931</v>
      </c>
      <c r="B11" s="9" t="str">
        <f t="shared" si="0"/>
        <v>木</v>
      </c>
      <c r="C11" s="2">
        <v>0.36874999999999997</v>
      </c>
      <c r="D11" s="2">
        <v>0.43611111111111112</v>
      </c>
      <c r="E11" s="2">
        <f t="shared" si="1"/>
        <v>6.7361111111111149E-2</v>
      </c>
    </row>
    <row r="12" spans="1:5" x14ac:dyDescent="0.4">
      <c r="A12" s="8">
        <v>44931</v>
      </c>
      <c r="B12" s="9" t="str">
        <f t="shared" si="0"/>
        <v>木</v>
      </c>
      <c r="C12" s="2">
        <v>0.65902777777777777</v>
      </c>
      <c r="D12" s="2">
        <v>0.71180555555555547</v>
      </c>
      <c r="E12" s="2">
        <f t="shared" si="1"/>
        <v>5.2777777777777701E-2</v>
      </c>
    </row>
    <row r="13" spans="1:5" x14ac:dyDescent="0.4">
      <c r="A13" s="8">
        <v>44931</v>
      </c>
      <c r="B13" s="9" t="str">
        <f t="shared" si="0"/>
        <v>木</v>
      </c>
      <c r="C13" s="2">
        <v>0.81527777777777777</v>
      </c>
      <c r="D13" s="2">
        <v>0.88124999999999998</v>
      </c>
      <c r="E13" s="2">
        <f t="shared" si="1"/>
        <v>6.597222222222221E-2</v>
      </c>
    </row>
    <row r="14" spans="1:5" x14ac:dyDescent="0.4">
      <c r="A14" s="8">
        <v>44934</v>
      </c>
      <c r="B14" s="9" t="str">
        <f t="shared" si="0"/>
        <v>日</v>
      </c>
      <c r="C14" s="2">
        <v>0.40069444444444446</v>
      </c>
      <c r="D14" s="2">
        <v>0.58472222222222225</v>
      </c>
      <c r="E14" s="2">
        <f t="shared" si="1"/>
        <v>0.18402777777777779</v>
      </c>
    </row>
    <row r="15" spans="1:5" x14ac:dyDescent="0.4">
      <c r="A15" s="8">
        <v>44935</v>
      </c>
      <c r="B15" s="9" t="str">
        <f t="shared" si="0"/>
        <v>月</v>
      </c>
      <c r="C15" s="2">
        <v>0.29444444444444445</v>
      </c>
      <c r="D15" s="2">
        <v>0.66041666666666665</v>
      </c>
      <c r="E15" s="2">
        <f t="shared" si="1"/>
        <v>0.3659722222222222</v>
      </c>
    </row>
    <row r="16" spans="1:5" x14ac:dyDescent="0.4">
      <c r="A16" s="8">
        <v>44936</v>
      </c>
      <c r="B16" s="9" t="str">
        <f t="shared" si="0"/>
        <v>火</v>
      </c>
      <c r="C16" s="2">
        <v>0.39027777777777778</v>
      </c>
      <c r="D16" s="2">
        <v>0.52569444444444446</v>
      </c>
      <c r="E16" s="2">
        <f t="shared" si="1"/>
        <v>0.13541666666666669</v>
      </c>
    </row>
    <row r="17" spans="1:5" x14ac:dyDescent="0.4">
      <c r="A17" s="8">
        <v>44936</v>
      </c>
      <c r="B17" s="9" t="str">
        <f t="shared" si="0"/>
        <v>火</v>
      </c>
      <c r="C17" s="2">
        <v>0.5854166666666667</v>
      </c>
      <c r="D17" s="2">
        <v>0.63958333333333328</v>
      </c>
      <c r="E17" s="2">
        <f t="shared" si="1"/>
        <v>5.4166666666666585E-2</v>
      </c>
    </row>
    <row r="18" spans="1:5" x14ac:dyDescent="0.4">
      <c r="A18" s="8">
        <v>44938</v>
      </c>
      <c r="B18" s="9" t="str">
        <f t="shared" si="0"/>
        <v>木</v>
      </c>
      <c r="C18" s="2">
        <v>0.41666666666666669</v>
      </c>
      <c r="D18" s="2">
        <v>0.58750000000000002</v>
      </c>
      <c r="E18" s="2">
        <f t="shared" si="1"/>
        <v>0.17083333333333334</v>
      </c>
    </row>
    <row r="19" spans="1:5" x14ac:dyDescent="0.4">
      <c r="A19" s="8">
        <v>44939</v>
      </c>
      <c r="B19" s="9" t="str">
        <f t="shared" si="0"/>
        <v>金</v>
      </c>
      <c r="C19" s="2">
        <v>0.48125000000000001</v>
      </c>
      <c r="D19" s="2">
        <v>0.62291666666666667</v>
      </c>
      <c r="E19" s="2">
        <f t="shared" si="1"/>
        <v>0.14166666666666666</v>
      </c>
    </row>
    <row r="20" spans="1:5" x14ac:dyDescent="0.4">
      <c r="A20" s="8">
        <v>44942</v>
      </c>
      <c r="B20" s="9" t="str">
        <f t="shared" si="0"/>
        <v>月</v>
      </c>
      <c r="C20" s="2">
        <v>0.32361111111111113</v>
      </c>
      <c r="D20" s="2">
        <v>0.47847222222222219</v>
      </c>
      <c r="E20" s="2">
        <f t="shared" si="1"/>
        <v>0.15486111111111106</v>
      </c>
    </row>
    <row r="21" spans="1:5" x14ac:dyDescent="0.4">
      <c r="A21" s="8">
        <v>44943</v>
      </c>
      <c r="B21" s="9" t="str">
        <f t="shared" si="0"/>
        <v>火</v>
      </c>
      <c r="C21" s="2">
        <v>0.39652777777777781</v>
      </c>
      <c r="D21" s="2">
        <v>0.52986111111111112</v>
      </c>
      <c r="E21" s="2">
        <f t="shared" si="1"/>
        <v>0.1333333333333333</v>
      </c>
    </row>
    <row r="22" spans="1:5" x14ac:dyDescent="0.4">
      <c r="A22" s="8">
        <v>44943</v>
      </c>
      <c r="B22" s="9" t="str">
        <f t="shared" si="0"/>
        <v>火</v>
      </c>
      <c r="C22" s="2">
        <v>0.65138888888888891</v>
      </c>
      <c r="D22" s="2">
        <v>0.7090277777777777</v>
      </c>
      <c r="E22" s="2">
        <f t="shared" si="1"/>
        <v>5.7638888888888795E-2</v>
      </c>
    </row>
    <row r="23" spans="1:5" x14ac:dyDescent="0.4">
      <c r="A23" s="8">
        <v>44945</v>
      </c>
      <c r="B23" s="9" t="str">
        <f t="shared" si="0"/>
        <v>木</v>
      </c>
      <c r="C23" s="2">
        <v>0.375</v>
      </c>
      <c r="D23" s="2">
        <v>0.65833333333333333</v>
      </c>
      <c r="E23" s="2">
        <f t="shared" si="1"/>
        <v>0.28333333333333333</v>
      </c>
    </row>
    <row r="24" spans="1:5" x14ac:dyDescent="0.4">
      <c r="A24" s="8">
        <v>44945</v>
      </c>
      <c r="B24" s="9" t="str">
        <f t="shared" si="0"/>
        <v>木</v>
      </c>
      <c r="C24" s="2">
        <v>0.68194444444444446</v>
      </c>
      <c r="D24" s="2">
        <v>0.90208333333333324</v>
      </c>
      <c r="E24" s="2">
        <f t="shared" si="1"/>
        <v>0.22013888888888877</v>
      </c>
    </row>
    <row r="25" spans="1:5" x14ac:dyDescent="0.4">
      <c r="A25" s="8">
        <v>44947</v>
      </c>
      <c r="B25" s="9" t="str">
        <f t="shared" si="0"/>
        <v>土</v>
      </c>
      <c r="C25" s="2">
        <v>0.36180555555555555</v>
      </c>
      <c r="D25" s="2">
        <v>0.54305555555555551</v>
      </c>
      <c r="E25" s="2">
        <f t="shared" si="1"/>
        <v>0.18124999999999997</v>
      </c>
    </row>
    <row r="26" spans="1:5" x14ac:dyDescent="0.4">
      <c r="A26" s="8">
        <v>44947</v>
      </c>
      <c r="B26" s="9" t="str">
        <f t="shared" si="0"/>
        <v>土</v>
      </c>
      <c r="C26" s="2">
        <v>0.66527777777777775</v>
      </c>
      <c r="D26" s="2">
        <v>0.8569444444444444</v>
      </c>
      <c r="E26" s="2">
        <f t="shared" si="1"/>
        <v>0.19166666666666665</v>
      </c>
    </row>
    <row r="27" spans="1:5" x14ac:dyDescent="0.4">
      <c r="A27" s="8">
        <v>44950</v>
      </c>
      <c r="B27" s="9" t="str">
        <f t="shared" si="0"/>
        <v>火</v>
      </c>
      <c r="C27" s="2">
        <v>0.37847222222222227</v>
      </c>
      <c r="D27" s="2">
        <v>0.53541666666666665</v>
      </c>
      <c r="E27" s="2">
        <f t="shared" si="1"/>
        <v>0.15694444444444439</v>
      </c>
    </row>
    <row r="28" spans="1:5" x14ac:dyDescent="0.4">
      <c r="A28" s="8">
        <v>44951</v>
      </c>
      <c r="B28" s="9" t="str">
        <f t="shared" si="0"/>
        <v>水</v>
      </c>
      <c r="C28" s="2">
        <v>0.43194444444444446</v>
      </c>
      <c r="D28" s="2">
        <v>0.70347222222222217</v>
      </c>
      <c r="E28" s="2">
        <f t="shared" si="1"/>
        <v>0.2715277777777777</v>
      </c>
    </row>
    <row r="29" spans="1:5" x14ac:dyDescent="0.4">
      <c r="A29" s="8">
        <v>44952</v>
      </c>
      <c r="B29" s="9" t="str">
        <f t="shared" si="0"/>
        <v>木</v>
      </c>
      <c r="C29" s="2">
        <v>0.3354166666666667</v>
      </c>
      <c r="D29" s="2">
        <v>0.60138888888888886</v>
      </c>
      <c r="E29" s="2">
        <f t="shared" si="1"/>
        <v>0.26597222222222217</v>
      </c>
    </row>
    <row r="30" spans="1:5" x14ac:dyDescent="0.4">
      <c r="A30" s="8">
        <v>44954</v>
      </c>
      <c r="B30" s="9" t="str">
        <f t="shared" si="0"/>
        <v>土</v>
      </c>
      <c r="C30" s="2">
        <v>0.4381944444444445</v>
      </c>
      <c r="D30" s="2">
        <v>0.6381944444444444</v>
      </c>
      <c r="E30" s="2">
        <f t="shared" si="1"/>
        <v>0.1999999999999999</v>
      </c>
    </row>
    <row r="31" spans="1:5" x14ac:dyDescent="0.4">
      <c r="A31" s="8">
        <v>44955</v>
      </c>
      <c r="B31" s="9" t="str">
        <f t="shared" si="0"/>
        <v>日</v>
      </c>
      <c r="C31" s="2">
        <v>0.375</v>
      </c>
      <c r="D31" s="2">
        <v>0.5180555555555556</v>
      </c>
      <c r="E31" s="2">
        <f t="shared" si="1"/>
        <v>0.1430555555555556</v>
      </c>
    </row>
    <row r="32" spans="1:5" x14ac:dyDescent="0.4">
      <c r="A32" s="8">
        <v>44955</v>
      </c>
      <c r="B32" s="9" t="str">
        <f t="shared" si="0"/>
        <v>日</v>
      </c>
      <c r="C32" s="2">
        <v>0.5854166666666667</v>
      </c>
      <c r="D32" s="2">
        <v>0.81736111111111109</v>
      </c>
      <c r="E32" s="2">
        <f t="shared" si="1"/>
        <v>0.2319444444444444</v>
      </c>
    </row>
    <row r="33" spans="1:7" x14ac:dyDescent="0.4">
      <c r="A33" s="8">
        <v>44957</v>
      </c>
      <c r="B33" s="9" t="str">
        <f t="shared" si="0"/>
        <v>火</v>
      </c>
      <c r="C33" s="2">
        <v>0.37083333333333335</v>
      </c>
      <c r="D33" s="2">
        <v>0.52430555555555558</v>
      </c>
      <c r="E33" s="2">
        <f t="shared" si="1"/>
        <v>0.15347222222222223</v>
      </c>
      <c r="G33" s="32"/>
    </row>
    <row r="34" spans="1:7" x14ac:dyDescent="0.4">
      <c r="A34" t="s">
        <v>12</v>
      </c>
      <c r="B34" s="1"/>
      <c r="E34" s="29">
        <f>SUBTOTAL(109,タイムシート.2[労働時間])</f>
        <v>4.6291666666666647</v>
      </c>
    </row>
  </sheetData>
  <phoneticPr fontId="1"/>
  <conditionalFormatting sqref="B4:B33 B35:B1048576">
    <cfRule type="cellIs" dxfId="1" priority="1" operator="equal">
      <formula>"土"</formula>
    </cfRule>
    <cfRule type="cellIs" dxfId="0" priority="2" operator="equal">
      <formula>"日"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ED672-FAD6-4DBB-A583-81D76852FBC5}">
  <dimension ref="A1:C2"/>
  <sheetViews>
    <sheetView zoomScale="250" zoomScaleNormal="250" workbookViewId="0"/>
  </sheetViews>
  <sheetFormatPr defaultRowHeight="18.75" x14ac:dyDescent="0.4"/>
  <cols>
    <col min="1" max="1" width="13" bestFit="1" customWidth="1"/>
    <col min="3" max="3" width="10.25" style="6" bestFit="1" customWidth="1"/>
  </cols>
  <sheetData>
    <row r="1" spans="1:2" x14ac:dyDescent="0.4">
      <c r="A1" s="26" t="s">
        <v>4</v>
      </c>
      <c r="B1" s="28" t="s">
        <v>13</v>
      </c>
    </row>
    <row r="2" spans="1:2" x14ac:dyDescent="0.4">
      <c r="A2" s="5">
        <v>0.33333333333333331</v>
      </c>
      <c r="B2" s="27">
        <v>1000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【完成】タイムシート.1</vt:lpstr>
      <vt:lpstr>【完成】タイムシート.2</vt:lpstr>
      <vt:lpstr>マスタ</vt:lpstr>
      <vt:lpstr>法定労働時間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Excel講座 講師にゃんこ</dc:creator>
  <cp:lastModifiedBy>Excel講座 講師にゃんこ</cp:lastModifiedBy>
  <dcterms:created xsi:type="dcterms:W3CDTF">2022-12-05T07:49:44Z</dcterms:created>
  <dcterms:modified xsi:type="dcterms:W3CDTF">2022-12-07T00:35:42Z</dcterms:modified>
</cp:coreProperties>
</file>